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3" i="1" l="1"/>
  <c r="E40" i="1"/>
  <c r="E38" i="1"/>
  <c r="E36" i="1"/>
  <c r="D6" i="1"/>
  <c r="D13" i="1"/>
  <c r="D26" i="1"/>
  <c r="E6" i="1"/>
  <c r="E8" i="1"/>
  <c r="E13" i="1"/>
  <c r="E17" i="1"/>
  <c r="E14" i="1"/>
  <c r="E27" i="1"/>
  <c r="E35" i="1" l="1"/>
  <c r="F43" i="1"/>
  <c r="E39" i="1" l="1"/>
  <c r="E34" i="1"/>
  <c r="E33" i="1"/>
  <c r="E32" i="1"/>
  <c r="E31" i="1"/>
  <c r="E26" i="1" s="1"/>
  <c r="E30" i="1"/>
  <c r="E28" i="1"/>
  <c r="E22" i="1"/>
  <c r="E21" i="1"/>
  <c r="E19" i="1"/>
  <c r="E16" i="1"/>
  <c r="E15" i="1"/>
  <c r="E9" i="1"/>
  <c r="E11" i="1" l="1"/>
  <c r="E41" i="1" l="1"/>
  <c r="E42" i="1"/>
  <c r="E20" i="1"/>
  <c r="E29" i="1" l="1"/>
  <c r="D35" i="1"/>
  <c r="D43" i="1" s="1"/>
  <c r="E37" i="1"/>
  <c r="E10" i="1" l="1"/>
  <c r="G35" i="1" l="1"/>
  <c r="G26" i="1"/>
  <c r="G12" i="1" l="1"/>
  <c r="G6" i="1"/>
  <c r="G40" i="1" l="1"/>
  <c r="G44" i="1"/>
</calcChain>
</file>

<file path=xl/sharedStrings.xml><?xml version="1.0" encoding="utf-8"?>
<sst xmlns="http://schemas.openxmlformats.org/spreadsheetml/2006/main" count="75" uniqueCount="46">
  <si>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</si>
  <si>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</si>
  <si>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</si>
  <si>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</si>
  <si>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</si>
  <si>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</si>
  <si>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</si>
  <si>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</si>
  <si>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</si>
  <si>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</si>
  <si>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</si>
  <si>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</si>
  <si>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Расходы на управление МКД</t>
  </si>
  <si>
    <t>зарплата обслуж.перс с отчислен.</t>
  </si>
  <si>
    <t xml:space="preserve"> руб.</t>
  </si>
  <si>
    <t>Содержание придомовой территории</t>
  </si>
  <si>
    <t>рудования и конструкций МКД</t>
  </si>
  <si>
    <t xml:space="preserve">Факт </t>
  </si>
  <si>
    <t>Факт за</t>
  </si>
  <si>
    <t>План</t>
  </si>
  <si>
    <t>Тариф 2017</t>
  </si>
  <si>
    <t>ОТЧЕТ ПО СТАТЬЕ " Содержание и ремонт жилья"</t>
  </si>
  <si>
    <t>Оплата труда по уборке МОП</t>
  </si>
  <si>
    <t xml:space="preserve">Налог усн  </t>
  </si>
  <si>
    <t>Прибыль УК</t>
  </si>
  <si>
    <t>услуги электрика</t>
  </si>
  <si>
    <t>за 2019год</t>
  </si>
  <si>
    <t>2019г</t>
  </si>
  <si>
    <t>Обеспечение вывоза бытовых отходов</t>
  </si>
  <si>
    <t>мусорные контейнера</t>
  </si>
  <si>
    <t>утилизация ртутносодерж. отходов</t>
  </si>
  <si>
    <t>Аварийное обслуживание, чистка канализации</t>
  </si>
  <si>
    <t>Прочие :усл. банк,аренда, сайт,канцтов,гсм,сод.оргтехники</t>
  </si>
  <si>
    <t xml:space="preserve">Оплата труда по уборке территории;             </t>
  </si>
  <si>
    <t>услуги садовника, покраска бардюр, озеленение,благоустройство территории, чистка снега, покос травы</t>
  </si>
  <si>
    <t>дезинсекция-806,9 эл.матер-2573,55</t>
  </si>
  <si>
    <t xml:space="preserve"> адресная табличка</t>
  </si>
  <si>
    <t>ремонт:водоснабжения,канализации,трубопровода</t>
  </si>
  <si>
    <t>техобслуж.газопровода ВД</t>
  </si>
  <si>
    <t>ремонт вентиляции,желоба,крыши</t>
  </si>
  <si>
    <t>укладка плитки вход</t>
  </si>
  <si>
    <t>обслед.венканалов,пломбы</t>
  </si>
  <si>
    <t>ремонт котла КСУВ-100,затворы на котлы.-11800</t>
  </si>
  <si>
    <t>ремонт цоколя,фасада</t>
  </si>
  <si>
    <t>услуги ркц ,паспорт.,чек-онлайн3550, обслуж. Ккм</t>
  </si>
  <si>
    <t>ж.д.по пер.ЮПИТЕРА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</si>
</sst>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2"/>
      <name val="Arial Cyr"/>
      <charset val="204"/>
    </font>
    <font>
      <sz val="14"/>
      <name val="Arial Cyr"/>
      <charset val="204"/>
    </font>
    <font>
      <b/>
      <i/>
      <sz val="10"/>
      <color theme="1"/>
      <name val="Arial Cyr"/>
      <charset val="204"/>
    </font>
    <font>
      <b/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0" fillId="0" borderId="0" xfId="0" applyNumberFormat="1"/>
    <xf numFmtId="2" fontId="5" fillId="0" borderId="2" xfId="0" applyNumberFormat="1" applyFont="1" applyBorder="1"/>
    <xf numFmtId="0" fontId="7" fillId="0" borderId="0" xfId="0" applyFont="1"/>
    <xf numFmtId="0" fontId="0" fillId="0" borderId="0" xfId="0" applyFont="1"/>
    <xf numFmtId="0" fontId="5" fillId="0" borderId="6" xfId="0" applyFont="1" applyBorder="1"/>
    <xf numFmtId="0" fontId="1" fillId="0" borderId="7" xfId="0" applyFont="1" applyBorder="1"/>
    <xf numFmtId="0" fontId="7" fillId="0" borderId="0" xfId="0" applyFont="1" applyFill="1" applyBorder="1"/>
    <xf numFmtId="0" fontId="0" fillId="0" borderId="0" xfId="0" applyBorder="1"/>
    <xf numFmtId="0" fontId="0" fillId="0" borderId="7" xfId="0" applyFont="1" applyBorder="1"/>
    <xf numFmtId="0" fontId="4" fillId="0" borderId="8" xfId="0" applyFont="1" applyBorder="1"/>
    <xf numFmtId="0" fontId="4" fillId="0" borderId="13" xfId="0" applyFont="1" applyBorder="1"/>
    <xf numFmtId="2" fontId="5" fillId="0" borderId="1" xfId="0" applyNumberFormat="1" applyFont="1" applyBorder="1"/>
    <xf numFmtId="0" fontId="4" fillId="0" borderId="0" xfId="0" applyFont="1" applyFill="1" applyBorder="1"/>
    <xf numFmtId="0" fontId="4" fillId="0" borderId="0" xfId="0" applyFont="1"/>
    <xf numFmtId="0" fontId="4" fillId="0" borderId="6" xfId="0" applyFont="1" applyBorder="1" applyAlignment="1">
      <alignment vertical="top"/>
    </xf>
    <xf numFmtId="0" fontId="5" fillId="0" borderId="4" xfId="0" applyFont="1" applyBorder="1"/>
    <xf numFmtId="0" fontId="5" fillId="0" borderId="10" xfId="0" applyFont="1" applyBorder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0" fillId="0" borderId="2" xfId="0" applyBorder="1"/>
    <xf numFmtId="2" fontId="4" fillId="0" borderId="12" xfId="0" applyNumberFormat="1" applyFont="1" applyBorder="1"/>
    <xf numFmtId="2" fontId="5" fillId="0" borderId="4" xfId="0" applyNumberFormat="1" applyFont="1" applyBorder="1"/>
    <xf numFmtId="2" fontId="0" fillId="0" borderId="7" xfId="0" applyNumberFormat="1" applyFont="1" applyBorder="1"/>
    <xf numFmtId="0" fontId="4" fillId="0" borderId="6" xfId="0" applyFont="1" applyBorder="1" applyAlignment="1">
      <alignment vertical="top" wrapText="1"/>
    </xf>
    <xf numFmtId="0" fontId="5" fillId="0" borderId="3" xfId="0" applyNumberFormat="1" applyFont="1" applyBorder="1"/>
    <xf numFmtId="0" fontId="5" fillId="0" borderId="3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9" fillId="0" borderId="6" xfId="0" applyFont="1" applyBorder="1"/>
    <xf numFmtId="0" fontId="10" fillId="0" borderId="6" xfId="0" applyFont="1" applyBorder="1"/>
    <xf numFmtId="2" fontId="6" fillId="0" borderId="6" xfId="0" applyNumberFormat="1" applyFont="1" applyBorder="1"/>
    <xf numFmtId="0" fontId="5" fillId="0" borderId="7" xfId="0" applyFont="1" applyBorder="1" applyAlignment="1">
      <alignment wrapText="1"/>
    </xf>
    <xf numFmtId="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Normal="100" workbookViewId="0">
      <selection activeCell="B2" sqref="B2"/>
    </sheetView>
  </sheetViews>
  <sheetFormatPr defaultRowHeight="13.2" x14ac:dyDescent="0.25"/>
  <cols>
    <col min="1" max="1" width="5.88671875" customWidth="1"/>
    <col min="2" max="2" width="47.6640625" customWidth="1"/>
    <col min="3" max="3" width="14.44140625" customWidth="1"/>
    <col min="4" max="4" width="13.6640625" customWidth="1"/>
    <col min="5" max="5" width="15.6640625" customWidth="1"/>
    <col min="6" max="6" width="13.109375" customWidth="1"/>
    <col min="7" max="7" width="10.6640625" hidden="1" customWidth="1"/>
    <col min="8" max="8" width="12" customWidth="1"/>
  </cols>
  <sheetData>
    <row r="1" spans="1:8" ht="17.399999999999999" x14ac:dyDescent="0.3">
      <c r="A1" s="31"/>
      <c r="B1" s="59" t="s">
        <v>21</v>
      </c>
      <c r="C1" s="59"/>
      <c r="D1" s="60" t="s">
        <v>26</v>
      </c>
      <c r="E1" s="2"/>
      <c r="G1" s="2"/>
      <c r="H1" s="7"/>
    </row>
    <row r="2" spans="1:8" ht="17.399999999999999" x14ac:dyDescent="0.3">
      <c r="A2" s="1"/>
      <c r="B2" s="60" t="s">
        <v>45</v>
      </c>
      <c r="C2" s="2"/>
      <c r="E2" s="2"/>
      <c r="F2" s="2"/>
      <c r="G2" s="2"/>
      <c r="H2" s="7"/>
    </row>
    <row r="3" spans="1:8" ht="15.6" thickBot="1" x14ac:dyDescent="0.3">
      <c r="A3" s="1"/>
      <c r="C3" s="1"/>
      <c r="D3" s="1"/>
      <c r="E3" s="45">
        <v>1458.2</v>
      </c>
      <c r="F3" s="1"/>
      <c r="G3" s="1">
        <v>9318.4</v>
      </c>
    </row>
    <row r="4" spans="1:8" ht="13.8" x14ac:dyDescent="0.25">
      <c r="A4" s="9" t="s">
        <v>0</v>
      </c>
      <c r="B4" s="3" t="s">
        <v>2</v>
      </c>
      <c r="C4" s="9" t="s">
        <v>4</v>
      </c>
      <c r="D4" s="36" t="s">
        <v>18</v>
      </c>
      <c r="E4" s="36" t="s">
        <v>17</v>
      </c>
      <c r="F4" s="36" t="s">
        <v>19</v>
      </c>
      <c r="G4" s="36" t="s">
        <v>20</v>
      </c>
    </row>
    <row r="5" spans="1:8" ht="23.25" customHeight="1" thickBot="1" x14ac:dyDescent="0.3">
      <c r="A5" s="4"/>
      <c r="B5" s="8"/>
      <c r="C5" s="35" t="s">
        <v>3</v>
      </c>
      <c r="D5" s="61" t="s">
        <v>27</v>
      </c>
      <c r="E5" s="35" t="s">
        <v>1</v>
      </c>
      <c r="F5" s="35" t="s">
        <v>1</v>
      </c>
      <c r="G5" s="35" t="s">
        <v>1</v>
      </c>
    </row>
    <row r="6" spans="1:8" x14ac:dyDescent="0.25">
      <c r="A6" s="15">
        <v>1</v>
      </c>
      <c r="B6" s="16" t="s">
        <v>15</v>
      </c>
      <c r="C6" s="24" t="s">
        <v>9</v>
      </c>
      <c r="D6" s="16">
        <f>D8+D9</f>
        <v>76229.899999999994</v>
      </c>
      <c r="E6" s="37">
        <f>E8+E9</f>
        <v>4.0494634234690468</v>
      </c>
      <c r="F6" s="16">
        <v>2.72</v>
      </c>
      <c r="G6" s="37">
        <f>G8+G9+G10+G11</f>
        <v>2.0100000000000002</v>
      </c>
    </row>
    <row r="7" spans="1:8" ht="11.4" customHeight="1" thickBot="1" x14ac:dyDescent="0.3">
      <c r="A7" s="17"/>
      <c r="B7" s="18"/>
      <c r="C7" s="25"/>
      <c r="D7" s="18"/>
      <c r="E7" s="39"/>
      <c r="F7" s="18"/>
      <c r="G7" s="18"/>
    </row>
    <row r="8" spans="1:8" ht="18" customHeight="1" x14ac:dyDescent="0.25">
      <c r="A8" s="12"/>
      <c r="B8" s="67" t="s">
        <v>33</v>
      </c>
      <c r="C8" s="14" t="s">
        <v>9</v>
      </c>
      <c r="D8" s="13">
        <v>69820</v>
      </c>
      <c r="E8" s="38">
        <f>D8/E3/13</f>
        <v>3.6831499319498224</v>
      </c>
      <c r="F8" s="13">
        <v>2.54</v>
      </c>
      <c r="G8" s="13">
        <v>1.82</v>
      </c>
    </row>
    <row r="9" spans="1:8" ht="40.200000000000003" customHeight="1" thickBot="1" x14ac:dyDescent="0.3">
      <c r="A9" s="12"/>
      <c r="B9" s="67" t="s">
        <v>34</v>
      </c>
      <c r="C9" s="68"/>
      <c r="D9" s="13">
        <v>6409.9</v>
      </c>
      <c r="E9" s="38">
        <f>D9/E3/12</f>
        <v>0.3663134915192246</v>
      </c>
      <c r="F9" s="13"/>
      <c r="G9" s="13">
        <v>0.05</v>
      </c>
    </row>
    <row r="10" spans="1:8" ht="3" hidden="1" customHeight="1" thickBot="1" x14ac:dyDescent="0.3">
      <c r="A10" s="12"/>
      <c r="B10" s="67"/>
      <c r="C10" s="14" t="s">
        <v>9</v>
      </c>
      <c r="D10" s="13">
        <v>2822.21</v>
      </c>
      <c r="E10" s="38">
        <f>D10/E3/12</f>
        <v>0.16128388881269143</v>
      </c>
      <c r="F10" s="13">
        <v>0.17</v>
      </c>
      <c r="G10" s="13">
        <v>0.04</v>
      </c>
    </row>
    <row r="11" spans="1:8" ht="18" hidden="1" customHeight="1" thickBot="1" x14ac:dyDescent="0.3">
      <c r="A11" s="12"/>
      <c r="B11" s="13"/>
      <c r="C11" s="14" t="s">
        <v>9</v>
      </c>
      <c r="D11" s="13">
        <v>2081.5</v>
      </c>
      <c r="E11" s="38">
        <f>D11/12/G3</f>
        <v>1.8614604796245424E-2</v>
      </c>
      <c r="F11" s="13"/>
      <c r="G11" s="13">
        <v>0.1</v>
      </c>
    </row>
    <row r="12" spans="1:8" x14ac:dyDescent="0.25">
      <c r="A12" s="16">
        <v>2</v>
      </c>
      <c r="B12" s="16" t="s">
        <v>6</v>
      </c>
      <c r="C12" s="23" t="s">
        <v>9</v>
      </c>
      <c r="D12" s="37"/>
      <c r="E12" s="37"/>
      <c r="F12" s="16"/>
      <c r="G12" s="16">
        <f>G14+G15+G16+G18</f>
        <v>3.8899999999999997</v>
      </c>
    </row>
    <row r="13" spans="1:8" ht="15" customHeight="1" thickBot="1" x14ac:dyDescent="0.3">
      <c r="A13" s="18"/>
      <c r="B13" s="18" t="s">
        <v>5</v>
      </c>
      <c r="C13" s="26"/>
      <c r="D13" s="18">
        <f>D14+D15+D16+D17</f>
        <v>105095.45</v>
      </c>
      <c r="E13" s="39">
        <f>E14+E15+E16+E17</f>
        <v>5.5699195794604517</v>
      </c>
      <c r="F13" s="18">
        <v>3.02</v>
      </c>
      <c r="G13" s="18"/>
    </row>
    <row r="14" spans="1:8" ht="20.25" customHeight="1" x14ac:dyDescent="0.25">
      <c r="A14" s="6"/>
      <c r="B14" s="13" t="s">
        <v>22</v>
      </c>
      <c r="C14" s="13" t="s">
        <v>11</v>
      </c>
      <c r="D14" s="66">
        <v>69820</v>
      </c>
      <c r="E14" s="38">
        <f>D14/E3/13</f>
        <v>3.6831499319498224</v>
      </c>
      <c r="F14" s="13">
        <v>2.3199999999999998</v>
      </c>
      <c r="G14" s="13">
        <v>2.5299999999999998</v>
      </c>
    </row>
    <row r="15" spans="1:8" ht="20.25" customHeight="1" x14ac:dyDescent="0.25">
      <c r="A15" s="6"/>
      <c r="B15" s="13" t="s">
        <v>35</v>
      </c>
      <c r="C15" s="13" t="s">
        <v>11</v>
      </c>
      <c r="D15" s="13">
        <v>3380.45</v>
      </c>
      <c r="E15" s="38">
        <f>D15/E3/12</f>
        <v>0.19318623416998124</v>
      </c>
      <c r="F15" s="13">
        <v>0.1</v>
      </c>
      <c r="G15" s="13">
        <v>0.1</v>
      </c>
    </row>
    <row r="16" spans="1:8" ht="20.25" customHeight="1" x14ac:dyDescent="0.25">
      <c r="A16" s="6"/>
      <c r="B16" s="13" t="s">
        <v>36</v>
      </c>
      <c r="C16" s="13" t="s">
        <v>11</v>
      </c>
      <c r="D16" s="13">
        <v>2515</v>
      </c>
      <c r="E16" s="38">
        <f>D16/E3/12</f>
        <v>0.1437274265075664</v>
      </c>
      <c r="F16" s="13">
        <v>0.3</v>
      </c>
      <c r="G16" s="13">
        <v>0.06</v>
      </c>
    </row>
    <row r="17" spans="1:7" ht="19.2" customHeight="1" thickBot="1" x14ac:dyDescent="0.3">
      <c r="A17" s="6"/>
      <c r="B17" s="13" t="s">
        <v>25</v>
      </c>
      <c r="C17" s="13"/>
      <c r="D17" s="13">
        <v>29380</v>
      </c>
      <c r="E17" s="38">
        <f>D17/E3/13</f>
        <v>1.5498559868330817</v>
      </c>
      <c r="F17" s="13">
        <v>0.3</v>
      </c>
      <c r="G17" s="13"/>
    </row>
    <row r="18" spans="1:7" ht="19.8" hidden="1" customHeight="1" thickBot="1" x14ac:dyDescent="0.3">
      <c r="A18" s="70"/>
      <c r="B18" s="69"/>
      <c r="C18" s="46"/>
      <c r="D18" s="71"/>
      <c r="E18" s="71"/>
      <c r="F18" s="46"/>
      <c r="G18" s="13">
        <v>1.2</v>
      </c>
    </row>
    <row r="19" spans="1:7" ht="24.6" customHeight="1" thickBot="1" x14ac:dyDescent="0.3">
      <c r="A19" s="33">
        <v>4</v>
      </c>
      <c r="B19" s="11" t="s">
        <v>28</v>
      </c>
      <c r="C19" s="34" t="s">
        <v>9</v>
      </c>
      <c r="D19" s="62">
        <v>12540</v>
      </c>
      <c r="E19" s="40">
        <f>D19/E3/12</f>
        <v>0.71663694966396918</v>
      </c>
      <c r="F19" s="52">
        <v>0.1</v>
      </c>
      <c r="G19" s="11">
        <v>2.73</v>
      </c>
    </row>
    <row r="20" spans="1:7" ht="19.2" hidden="1" customHeight="1" x14ac:dyDescent="0.25">
      <c r="A20" s="21"/>
      <c r="B20" s="13"/>
      <c r="C20" s="30"/>
      <c r="D20" s="50"/>
      <c r="E20" s="53">
        <f>D20/12/E3</f>
        <v>0</v>
      </c>
      <c r="F20" s="51"/>
      <c r="G20" s="20"/>
    </row>
    <row r="21" spans="1:7" ht="19.2" customHeight="1" thickBot="1" x14ac:dyDescent="0.3">
      <c r="A21" s="21"/>
      <c r="B21" s="13" t="s">
        <v>30</v>
      </c>
      <c r="C21" s="30" t="s">
        <v>11</v>
      </c>
      <c r="D21" s="64">
        <v>130</v>
      </c>
      <c r="E21" s="38">
        <f>D21/E3/12</f>
        <v>7.4292506743473688E-3</v>
      </c>
      <c r="F21" s="14">
        <v>0.1</v>
      </c>
      <c r="G21" s="20"/>
    </row>
    <row r="22" spans="1:7" ht="21" customHeight="1" thickBot="1" x14ac:dyDescent="0.3">
      <c r="A22" s="17"/>
      <c r="B22" s="46" t="s">
        <v>29</v>
      </c>
      <c r="C22" s="25" t="s">
        <v>11</v>
      </c>
      <c r="D22" s="63">
        <v>12410</v>
      </c>
      <c r="E22" s="43">
        <f>D22/E3/12</f>
        <v>0.70920769898962188</v>
      </c>
      <c r="F22" s="58"/>
      <c r="G22" s="13">
        <v>2.2000000000000002</v>
      </c>
    </row>
    <row r="23" spans="1:7" ht="0.6" customHeight="1" thickBot="1" x14ac:dyDescent="0.3">
      <c r="A23" s="12"/>
      <c r="B23" s="13"/>
      <c r="C23" s="30" t="s">
        <v>9</v>
      </c>
      <c r="D23" s="13"/>
      <c r="E23" s="38"/>
      <c r="F23" s="13"/>
      <c r="G23" s="13">
        <v>0.12</v>
      </c>
    </row>
    <row r="24" spans="1:7" x14ac:dyDescent="0.25">
      <c r="A24" s="16">
        <v>5</v>
      </c>
      <c r="B24" s="20" t="s">
        <v>7</v>
      </c>
      <c r="C24" s="23" t="s">
        <v>9</v>
      </c>
      <c r="D24" s="16"/>
      <c r="E24" s="37"/>
      <c r="F24" s="16"/>
      <c r="G24" s="16"/>
    </row>
    <row r="25" spans="1:7" x14ac:dyDescent="0.25">
      <c r="A25" s="20"/>
      <c r="B25" s="20" t="s">
        <v>8</v>
      </c>
      <c r="C25" s="22"/>
      <c r="D25" s="20"/>
      <c r="E25" s="41"/>
      <c r="F25" s="20"/>
      <c r="G25" s="20"/>
    </row>
    <row r="26" spans="1:7" ht="13.8" thickBot="1" x14ac:dyDescent="0.3">
      <c r="A26" s="18"/>
      <c r="B26" s="18" t="s">
        <v>16</v>
      </c>
      <c r="C26" s="22"/>
      <c r="D26" s="39">
        <f>D27+D28+D29+D30+D31+D32+D33+D349</f>
        <v>151222.53</v>
      </c>
      <c r="E26" s="39">
        <f>E27+E28+E29+E30+E31+E32+E33+E34</f>
        <v>8.6902921673717852</v>
      </c>
      <c r="F26" s="18">
        <v>3.85</v>
      </c>
      <c r="G26" s="18" t="e">
        <f>G27+#REF!+G29+G34</f>
        <v>#REF!</v>
      </c>
    </row>
    <row r="27" spans="1:7" ht="20.399999999999999" customHeight="1" x14ac:dyDescent="0.25">
      <c r="A27" s="27"/>
      <c r="B27" s="29" t="s">
        <v>13</v>
      </c>
      <c r="C27" s="28" t="s">
        <v>11</v>
      </c>
      <c r="D27" s="13">
        <v>41604.18</v>
      </c>
      <c r="E27" s="38">
        <f>D27/E3/13</f>
        <v>2.1947068567148116</v>
      </c>
      <c r="F27" s="13">
        <v>3.2</v>
      </c>
      <c r="G27" s="13">
        <v>2.08</v>
      </c>
    </row>
    <row r="28" spans="1:7" ht="20.399999999999999" customHeight="1" x14ac:dyDescent="0.25">
      <c r="A28" s="27"/>
      <c r="B28" s="12" t="s">
        <v>41</v>
      </c>
      <c r="C28" s="13" t="s">
        <v>9</v>
      </c>
      <c r="D28" s="13">
        <v>1358.72</v>
      </c>
      <c r="E28" s="38">
        <f>D28/E3/12</f>
        <v>7.7648242124994285E-2</v>
      </c>
      <c r="F28" s="13">
        <v>0.3</v>
      </c>
      <c r="G28" s="13"/>
    </row>
    <row r="29" spans="1:7" ht="19.2" customHeight="1" x14ac:dyDescent="0.25">
      <c r="A29" s="27"/>
      <c r="B29" s="12" t="s">
        <v>37</v>
      </c>
      <c r="C29" s="13" t="s">
        <v>11</v>
      </c>
      <c r="D29" s="6">
        <v>3005.53</v>
      </c>
      <c r="E29" s="38">
        <f>D29/E3/12</f>
        <v>0.17176027522516346</v>
      </c>
      <c r="F29" s="6">
        <v>0.3</v>
      </c>
      <c r="G29" s="6">
        <v>0.5</v>
      </c>
    </row>
    <row r="30" spans="1:7" ht="17.399999999999999" customHeight="1" x14ac:dyDescent="0.25">
      <c r="A30" s="27"/>
      <c r="B30" s="12" t="s">
        <v>42</v>
      </c>
      <c r="C30" s="13" t="s">
        <v>9</v>
      </c>
      <c r="D30" s="6">
        <v>46272.3</v>
      </c>
      <c r="E30" s="38">
        <f>D30/E3/12</f>
        <v>2.6443731998354134</v>
      </c>
      <c r="F30" s="6">
        <v>0.05</v>
      </c>
      <c r="G30" s="6"/>
    </row>
    <row r="31" spans="1:7" ht="17.399999999999999" customHeight="1" x14ac:dyDescent="0.25">
      <c r="A31" s="27"/>
      <c r="B31" s="72" t="s">
        <v>39</v>
      </c>
      <c r="C31" s="13" t="s">
        <v>9</v>
      </c>
      <c r="D31" s="6">
        <v>11774</v>
      </c>
      <c r="E31" s="38">
        <f>D31/E3/12</f>
        <v>0.67286151876743017</v>
      </c>
      <c r="F31" s="6"/>
      <c r="G31" s="6"/>
    </row>
    <row r="32" spans="1:7" ht="17.399999999999999" customHeight="1" x14ac:dyDescent="0.25">
      <c r="A32" s="27"/>
      <c r="B32" s="72" t="s">
        <v>43</v>
      </c>
      <c r="C32" s="13" t="s">
        <v>9</v>
      </c>
      <c r="D32" s="6">
        <v>25565</v>
      </c>
      <c r="E32" s="38">
        <f>D32/E3/12</f>
        <v>1.4609907191514653</v>
      </c>
      <c r="F32" s="6"/>
      <c r="G32" s="6"/>
    </row>
    <row r="33" spans="1:9" ht="17.399999999999999" customHeight="1" x14ac:dyDescent="0.25">
      <c r="A33" s="27"/>
      <c r="B33" s="72" t="s">
        <v>40</v>
      </c>
      <c r="C33" s="13" t="s">
        <v>9</v>
      </c>
      <c r="D33" s="6">
        <v>21642.799999999999</v>
      </c>
      <c r="E33" s="38">
        <f>D33/E3/12</f>
        <v>1.2368445114981941</v>
      </c>
      <c r="F33" s="6"/>
      <c r="G33" s="6"/>
    </row>
    <row r="34" spans="1:9" ht="21" customHeight="1" thickBot="1" x14ac:dyDescent="0.3">
      <c r="A34" s="27"/>
      <c r="B34" s="57" t="s">
        <v>38</v>
      </c>
      <c r="C34" s="19" t="s">
        <v>14</v>
      </c>
      <c r="D34" s="6">
        <v>4044</v>
      </c>
      <c r="E34" s="38">
        <f>D34/E3/12</f>
        <v>0.2311068440543135</v>
      </c>
      <c r="F34" s="6"/>
      <c r="G34" s="6">
        <v>0.1</v>
      </c>
    </row>
    <row r="35" spans="1:9" ht="23.4" customHeight="1" thickBot="1" x14ac:dyDescent="0.3">
      <c r="A35" s="11">
        <v>6</v>
      </c>
      <c r="B35" s="11" t="s">
        <v>12</v>
      </c>
      <c r="C35" s="30" t="s">
        <v>9</v>
      </c>
      <c r="D35" s="16">
        <f>D36+D38+D37</f>
        <v>289149.81</v>
      </c>
      <c r="E35" s="37">
        <f>E36+E38</f>
        <v>15.253252692993469</v>
      </c>
      <c r="F35" s="16">
        <v>14.88</v>
      </c>
      <c r="G35" s="16">
        <f>G36+G37+G38</f>
        <v>6.87</v>
      </c>
    </row>
    <row r="36" spans="1:9" ht="21.6" customHeight="1" x14ac:dyDescent="0.25">
      <c r="A36" s="5"/>
      <c r="B36" s="29" t="s">
        <v>13</v>
      </c>
      <c r="C36" s="28" t="s">
        <v>11</v>
      </c>
      <c r="D36" s="9">
        <v>140433.81</v>
      </c>
      <c r="E36" s="53">
        <f>D36/E3/13</f>
        <v>7.4081749891858237</v>
      </c>
      <c r="F36" s="9">
        <v>7.38</v>
      </c>
      <c r="G36" s="9">
        <v>3</v>
      </c>
      <c r="H36" s="44"/>
    </row>
    <row r="37" spans="1:9" ht="1.2" hidden="1" customHeight="1" x14ac:dyDescent="0.25">
      <c r="A37" s="5"/>
      <c r="B37" s="12"/>
      <c r="C37" s="13"/>
      <c r="D37" s="6"/>
      <c r="E37" s="38" t="e">
        <f>D37/H38/12</f>
        <v>#DIV/0!</v>
      </c>
      <c r="F37" s="6">
        <v>0.65</v>
      </c>
      <c r="G37" s="6">
        <v>1.2</v>
      </c>
      <c r="H37" s="44">
        <v>4687.3</v>
      </c>
    </row>
    <row r="38" spans="1:9" ht="18.600000000000001" customHeight="1" thickBot="1" x14ac:dyDescent="0.3">
      <c r="A38" s="5"/>
      <c r="B38" s="13" t="s">
        <v>44</v>
      </c>
      <c r="C38" s="13" t="s">
        <v>11</v>
      </c>
      <c r="D38" s="73">
        <v>148716</v>
      </c>
      <c r="E38" s="38">
        <f>D38/E3/13</f>
        <v>7.8450777038076449</v>
      </c>
      <c r="F38" s="6">
        <v>7.5</v>
      </c>
      <c r="G38" s="47">
        <v>2.67</v>
      </c>
      <c r="H38" s="48"/>
      <c r="I38" s="49"/>
    </row>
    <row r="39" spans="1:9" ht="20.399999999999999" customHeight="1" thickBot="1" x14ac:dyDescent="0.3">
      <c r="A39" s="56">
        <v>7</v>
      </c>
      <c r="B39" s="56" t="s">
        <v>31</v>
      </c>
      <c r="C39" s="46" t="s">
        <v>9</v>
      </c>
      <c r="D39" s="11">
        <v>24827.25</v>
      </c>
      <c r="E39" s="40">
        <f>D39/E3/12</f>
        <v>1.4188297215745438</v>
      </c>
      <c r="F39" s="11">
        <v>0.28000000000000003</v>
      </c>
      <c r="G39" s="11">
        <v>3.63</v>
      </c>
    </row>
    <row r="40" spans="1:9" ht="31.2" customHeight="1" thickBot="1" x14ac:dyDescent="0.3">
      <c r="A40" s="56">
        <v>8</v>
      </c>
      <c r="B40" s="65" t="s">
        <v>32</v>
      </c>
      <c r="C40" s="32" t="s">
        <v>9</v>
      </c>
      <c r="D40" s="11">
        <v>31896.35</v>
      </c>
      <c r="E40" s="40">
        <f>D40/E3/12</f>
        <v>1.8228152288209207</v>
      </c>
      <c r="F40" s="11">
        <v>0.65</v>
      </c>
      <c r="G40" s="11" t="e">
        <f>G6+G12+G19+G26+G35+G39</f>
        <v>#REF!</v>
      </c>
    </row>
    <row r="41" spans="1:9" ht="26.4" customHeight="1" thickBot="1" x14ac:dyDescent="0.3">
      <c r="A41" s="18">
        <v>9</v>
      </c>
      <c r="B41" s="18" t="s">
        <v>23</v>
      </c>
      <c r="C41" s="26" t="s">
        <v>9</v>
      </c>
      <c r="D41" s="18">
        <v>12375</v>
      </c>
      <c r="E41" s="39">
        <f>D41/E3/12</f>
        <v>0.70720751611575905</v>
      </c>
      <c r="F41" s="18">
        <v>0.5</v>
      </c>
      <c r="G41" s="18"/>
    </row>
    <row r="42" spans="1:9" ht="21" customHeight="1" thickBot="1" x14ac:dyDescent="0.3">
      <c r="A42" s="18">
        <v>10</v>
      </c>
      <c r="B42" s="18" t="s">
        <v>24</v>
      </c>
      <c r="C42" s="26" t="s">
        <v>9</v>
      </c>
      <c r="D42" s="18">
        <v>8731.2000000000007</v>
      </c>
      <c r="E42" s="39">
        <f>D42/12/E3</f>
        <v>0.49897133452201342</v>
      </c>
      <c r="F42" s="18">
        <v>0.5</v>
      </c>
      <c r="G42" s="18">
        <v>0.68</v>
      </c>
    </row>
    <row r="43" spans="1:9" ht="21" customHeight="1" thickBot="1" x14ac:dyDescent="0.3">
      <c r="A43" s="11">
        <v>11</v>
      </c>
      <c r="B43" s="10" t="s">
        <v>10</v>
      </c>
      <c r="C43" s="32" t="s">
        <v>11</v>
      </c>
      <c r="D43" s="40">
        <f>D6+D13+D19+D26+D35+D39+D40+D41+D42</f>
        <v>712067.48999999987</v>
      </c>
      <c r="E43" s="40">
        <f>E6+E13+E19+E26+E35+E39+E40+E41+E42</f>
        <v>38.727388613991963</v>
      </c>
      <c r="F43" s="40">
        <f>F42+F41+F40+F39+F35+F26+F19+F13+F6</f>
        <v>26.500000000000004</v>
      </c>
      <c r="G43" s="11">
        <v>0.3</v>
      </c>
    </row>
    <row r="44" spans="1:9" ht="30" customHeight="1" thickBot="1" x14ac:dyDescent="0.3">
      <c r="A44" s="11"/>
      <c r="B44" s="10"/>
      <c r="C44" s="32"/>
      <c r="D44" s="40"/>
      <c r="E44" s="40"/>
      <c r="F44" s="11"/>
      <c r="G44" s="40" t="e">
        <f>#REF!+G42+G43</f>
        <v>#REF!</v>
      </c>
    </row>
    <row r="45" spans="1:9" x14ac:dyDescent="0.25">
      <c r="E45" s="42"/>
    </row>
    <row r="46" spans="1:9" x14ac:dyDescent="0.25">
      <c r="B46" s="54"/>
    </row>
    <row r="47" spans="1:9" x14ac:dyDescent="0.25">
      <c r="B47" s="54"/>
    </row>
    <row r="48" spans="1:9" x14ac:dyDescent="0.25">
      <c r="B48" s="54"/>
    </row>
    <row r="49" spans="2:2" x14ac:dyDescent="0.25">
      <c r="B49" s="55"/>
    </row>
  </sheetData>
  <phoneticPr fontId="0" type="noConversion"/>
  <pageMargins left="0.25" right="0.25" top="0.75" bottom="0.75" header="0.3" footer="0.3"/>
  <pageSetup paperSize="9" scale="9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2020-02-28T13:02:05Z</cp:lastPrinted>
  <dcterms:created xsi:type="dcterms:W3CDTF">2011-07-12T11:42:04Z</dcterms:created>
  <dcterms:modified xsi:type="dcterms:W3CDTF">2020-02-28T13:02:09Z</dcterms:modified>
</cp:coreProperties>
</file>