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7" i="1" l="1"/>
  <c r="D27" i="1"/>
  <c r="E33" i="1"/>
  <c r="E28" i="1" l="1"/>
  <c r="E23" i="1"/>
  <c r="E6" i="1"/>
  <c r="E8" i="1"/>
  <c r="E13" i="1"/>
  <c r="E15" i="1"/>
  <c r="E17" i="1"/>
  <c r="F45" i="1" l="1"/>
  <c r="E41" i="1"/>
  <c r="E40" i="1"/>
  <c r="E39" i="1"/>
  <c r="E37" i="1"/>
  <c r="D36" i="1"/>
  <c r="E35" i="1"/>
  <c r="E34" i="1"/>
  <c r="E32" i="1"/>
  <c r="E31" i="1"/>
  <c r="E29" i="1"/>
  <c r="E24" i="1"/>
  <c r="E18" i="1"/>
  <c r="E16" i="1"/>
  <c r="D13" i="1"/>
  <c r="E11" i="1"/>
  <c r="E10" i="1"/>
  <c r="E36" i="1" l="1"/>
  <c r="D6" i="1"/>
  <c r="E44" i="1" l="1"/>
  <c r="D21" i="1" l="1"/>
  <c r="D43" i="1" l="1"/>
  <c r="E42" i="1"/>
  <c r="E9" i="1"/>
  <c r="E43" i="1" l="1"/>
  <c r="E45" i="1" s="1"/>
  <c r="D45" i="1"/>
  <c r="E38" i="1"/>
  <c r="G36" i="1" l="1"/>
  <c r="G27" i="1"/>
  <c r="G13" i="1" l="1"/>
  <c r="E12" i="1"/>
  <c r="G6" i="1"/>
  <c r="G41" i="1" l="1"/>
  <c r="G45" i="1"/>
</calcChain>
</file>

<file path=xl/sharedStrings.xml><?xml version="1.0" encoding="utf-8"?>
<sst xmlns="http://schemas.openxmlformats.org/spreadsheetml/2006/main" count="61" uniqueCount="47">
  <si>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</si>
  <si>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</si>
  <si>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</si>
  <si>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</si>
  <si>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</si>
  <si>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</si>
  <si>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</si>
  <si>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</si>
  <si>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</si>
  <si>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</si>
  <si>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</si>
  <si>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</si>
  <si>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</si>
  <si>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</si>
  <si>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</si>
  <si>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</si>
  <si>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</si>
  <si>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План</t>
  </si>
  <si>
    <t>Тариф 2017</t>
  </si>
  <si>
    <t>ОТЧЕТ ПО СТАТЬЕ " Содержание и ремонт жилья"</t>
  </si>
  <si>
    <t>Оплата труда по уборке территории</t>
  </si>
  <si>
    <t>пл3823,6 квар</t>
  </si>
  <si>
    <t>Прибыль УК</t>
  </si>
  <si>
    <t>Прочие расходы(усл. банка, сайт,канцтов,гсм)</t>
  </si>
  <si>
    <t>ж.д.по ул.ЮПИТЕРА 6</t>
  </si>
  <si>
    <t>ИТОГО Стоимость услуг с налогом</t>
  </si>
  <si>
    <t>Налог УСН</t>
  </si>
  <si>
    <t>утилизация ртутосодерж ламп</t>
  </si>
  <si>
    <t>Оплата труда  МОП(электрик,уборщик МОП)</t>
  </si>
  <si>
    <t>Аварийное обслуживание</t>
  </si>
  <si>
    <t>обслуживание венканалов и дымоходов</t>
  </si>
  <si>
    <t>техобслуживание ВД газопроводов</t>
  </si>
  <si>
    <t>за 2019год</t>
  </si>
  <si>
    <t>2019г</t>
  </si>
  <si>
    <t>благоустр. и озеленение,</t>
  </si>
  <si>
    <t>покос травы, покраска бардюров</t>
  </si>
  <si>
    <t>услуги садовника, чистка снега</t>
  </si>
  <si>
    <t>инвен.х/матер.,электроматериалы</t>
  </si>
  <si>
    <t>услуги электрика</t>
  </si>
  <si>
    <t>адресная табличка, дезинсекция</t>
  </si>
  <si>
    <t>Обеспечение вывоза бытовых отходов</t>
  </si>
  <si>
    <t>мусорные контейнер</t>
  </si>
  <si>
    <t>услуги ркц ,паспорт.,чек онлайн.,ККМ-5010,5;  эл.отч656,3;</t>
  </si>
  <si>
    <t>сантехматер, пломбы,насос циркуляционный</t>
  </si>
  <si>
    <t>косм. рем. холлов, цоколя,желоба</t>
  </si>
  <si>
    <t>ремонт трубопровода,водоснабжения,канализ</t>
  </si>
  <si>
    <t>замена плитки на входах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</si>
</sst>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5" fillId="0" borderId="2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8" fillId="0" borderId="0" xfId="0" applyFont="1"/>
    <xf numFmtId="0" fontId="9" fillId="0" borderId="0" xfId="0" applyFont="1"/>
    <xf numFmtId="0" fontId="0" fillId="0" borderId="2" xfId="0" applyBorder="1"/>
    <xf numFmtId="0" fontId="5" fillId="0" borderId="6" xfId="0" applyFont="1" applyBorder="1"/>
    <xf numFmtId="2" fontId="5" fillId="0" borderId="6" xfId="0" applyNumberFormat="1" applyFont="1" applyBorder="1"/>
    <xf numFmtId="2" fontId="6" fillId="0" borderId="6" xfId="0" applyNumberFormat="1" applyFont="1" applyBorder="1"/>
    <xf numFmtId="0" fontId="0" fillId="0" borderId="7" xfId="0" applyBorder="1" applyAlignment="1">
      <alignment wrapText="1"/>
    </xf>
    <xf numFmtId="2" fontId="1" fillId="0" borderId="8" xfId="0" applyNumberFormat="1" applyFont="1" applyBorder="1"/>
    <xf numFmtId="0" fontId="5" fillId="0" borderId="14" xfId="0" applyFont="1" applyBorder="1"/>
    <xf numFmtId="0" fontId="0" fillId="0" borderId="0" xfId="0" applyBorder="1"/>
    <xf numFmtId="0" fontId="0" fillId="0" borderId="15" xfId="0" applyBorder="1"/>
    <xf numFmtId="0" fontId="0" fillId="0" borderId="16" xfId="0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10" zoomScaleNormal="100" workbookViewId="0">
      <selection activeCell="E40" sqref="E40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0.33203125" customWidth="1"/>
    <col min="5" max="5" width="11.6640625" customWidth="1"/>
    <col min="6" max="6" width="10" customWidth="1"/>
    <col min="7" max="7" width="10.6640625" hidden="1" customWidth="1"/>
    <col min="8" max="8" width="12" customWidth="1"/>
  </cols>
  <sheetData>
    <row r="1" spans="1:8" ht="15" x14ac:dyDescent="0.25">
      <c r="A1" s="32"/>
      <c r="B1" s="32" t="s">
        <v>19</v>
      </c>
      <c r="C1" s="32"/>
      <c r="D1" s="2" t="s">
        <v>32</v>
      </c>
      <c r="E1" s="2"/>
      <c r="G1" s="2"/>
      <c r="H1" s="7"/>
    </row>
    <row r="2" spans="1:8" ht="15" x14ac:dyDescent="0.25">
      <c r="A2" s="1"/>
      <c r="B2" s="2" t="s">
        <v>24</v>
      </c>
      <c r="C2" s="2"/>
      <c r="E2" s="2"/>
      <c r="F2" s="2"/>
      <c r="G2" s="2"/>
      <c r="H2" s="7"/>
    </row>
    <row r="3" spans="1:8" ht="18" thickBot="1" x14ac:dyDescent="0.35">
      <c r="A3" s="1"/>
      <c r="B3" s="1"/>
      <c r="D3" s="1"/>
      <c r="E3" s="51">
        <v>1956.2</v>
      </c>
      <c r="F3" s="1"/>
      <c r="G3" s="1">
        <v>9318.4</v>
      </c>
    </row>
    <row r="4" spans="1:8" ht="13.8" x14ac:dyDescent="0.25">
      <c r="A4" s="9" t="s">
        <v>0</v>
      </c>
      <c r="B4" s="3" t="s">
        <v>2</v>
      </c>
      <c r="C4" s="9" t="s">
        <v>4</v>
      </c>
      <c r="D4" s="38" t="s">
        <v>16</v>
      </c>
      <c r="E4" s="38" t="s">
        <v>15</v>
      </c>
      <c r="F4" s="38" t="s">
        <v>17</v>
      </c>
      <c r="G4" s="38" t="s">
        <v>18</v>
      </c>
    </row>
    <row r="5" spans="1:8" ht="23.25" customHeight="1" thickBot="1" x14ac:dyDescent="0.3">
      <c r="A5" s="4"/>
      <c r="B5" s="8"/>
      <c r="C5" s="10" t="s">
        <v>3</v>
      </c>
      <c r="D5" s="52" t="s">
        <v>33</v>
      </c>
      <c r="E5" s="37" t="s">
        <v>1</v>
      </c>
      <c r="F5" s="37" t="s">
        <v>1</v>
      </c>
      <c r="G5" s="37" t="s">
        <v>1</v>
      </c>
    </row>
    <row r="6" spans="1:8" x14ac:dyDescent="0.25">
      <c r="A6" s="16">
        <v>1</v>
      </c>
      <c r="B6" s="17" t="s">
        <v>13</v>
      </c>
      <c r="C6" s="25" t="s">
        <v>9</v>
      </c>
      <c r="D6" s="17">
        <f>D8+D9+D11+D12+D10</f>
        <v>76230</v>
      </c>
      <c r="E6" s="39">
        <f>E8+E9+E10+E11</f>
        <v>3.0185747354237287</v>
      </c>
      <c r="F6" s="17">
        <v>2.72</v>
      </c>
      <c r="G6" s="39">
        <f>G8+G9+G11+G12</f>
        <v>2.0100000000000002</v>
      </c>
    </row>
    <row r="7" spans="1:8" ht="10.8" customHeight="1" thickBot="1" x14ac:dyDescent="0.3">
      <c r="A7" s="18"/>
      <c r="B7" s="19"/>
      <c r="C7" s="26"/>
      <c r="D7" s="19"/>
      <c r="E7" s="41"/>
      <c r="F7" s="19"/>
      <c r="G7" s="19"/>
    </row>
    <row r="8" spans="1:8" ht="18" customHeight="1" x14ac:dyDescent="0.25">
      <c r="A8" s="13"/>
      <c r="B8" s="14" t="s">
        <v>20</v>
      </c>
      <c r="C8" s="15"/>
      <c r="D8" s="14">
        <v>69820</v>
      </c>
      <c r="E8" s="40">
        <f>D8/E3/13</f>
        <v>2.7455113131424347</v>
      </c>
      <c r="F8" s="14">
        <v>2.54</v>
      </c>
      <c r="G8" s="14">
        <v>1.82</v>
      </c>
    </row>
    <row r="9" spans="1:8" ht="18" customHeight="1" x14ac:dyDescent="0.25">
      <c r="A9" s="13"/>
      <c r="B9" s="14" t="s">
        <v>34</v>
      </c>
      <c r="C9" s="15"/>
      <c r="D9" s="14">
        <v>1269</v>
      </c>
      <c r="E9" s="40">
        <f>D9/E3/12</f>
        <v>5.4058889684081381E-2</v>
      </c>
      <c r="F9" s="14">
        <v>0.01</v>
      </c>
      <c r="G9" s="14">
        <v>0.05</v>
      </c>
    </row>
    <row r="10" spans="1:8" ht="18" customHeight="1" x14ac:dyDescent="0.25">
      <c r="A10" s="13"/>
      <c r="B10" s="14" t="s">
        <v>35</v>
      </c>
      <c r="C10" s="15"/>
      <c r="D10" s="14">
        <v>1666</v>
      </c>
      <c r="E10" s="40">
        <f>D10/E3/12</f>
        <v>7.0970930034420468E-2</v>
      </c>
      <c r="F10" s="14">
        <v>0.17</v>
      </c>
      <c r="G10" s="14"/>
    </row>
    <row r="11" spans="1:8" ht="17.399999999999999" customHeight="1" thickBot="1" x14ac:dyDescent="0.3">
      <c r="A11" s="13"/>
      <c r="B11" s="14" t="s">
        <v>36</v>
      </c>
      <c r="C11" s="15"/>
      <c r="D11" s="14">
        <v>3475</v>
      </c>
      <c r="E11" s="40">
        <f>D11/E3/12</f>
        <v>0.1480336025627918</v>
      </c>
      <c r="F11" s="14"/>
      <c r="G11" s="14">
        <v>0.04</v>
      </c>
    </row>
    <row r="12" spans="1:8" ht="18" hidden="1" customHeight="1" thickBot="1" x14ac:dyDescent="0.3">
      <c r="A12" s="13"/>
      <c r="B12" s="14"/>
      <c r="C12" s="15" t="s">
        <v>9</v>
      </c>
      <c r="D12" s="14"/>
      <c r="E12" s="40">
        <f>D12/12/G3</f>
        <v>0</v>
      </c>
      <c r="F12" s="14"/>
      <c r="G12" s="14">
        <v>0.1</v>
      </c>
    </row>
    <row r="13" spans="1:8" x14ac:dyDescent="0.25">
      <c r="A13" s="17">
        <v>2</v>
      </c>
      <c r="B13" s="17" t="s">
        <v>6</v>
      </c>
      <c r="C13" s="24" t="s">
        <v>9</v>
      </c>
      <c r="D13" s="17">
        <f>D15+D16+D17+D18</f>
        <v>106674.5</v>
      </c>
      <c r="E13" s="39">
        <f>E15+E16+E17+E18</f>
        <v>4.2192231013031547</v>
      </c>
      <c r="F13" s="17">
        <v>3.02</v>
      </c>
      <c r="G13" s="17">
        <f>G15+G16+G17+G18</f>
        <v>3.8899999999999997</v>
      </c>
    </row>
    <row r="14" spans="1:8" ht="15" customHeight="1" thickBot="1" x14ac:dyDescent="0.3">
      <c r="A14" s="19"/>
      <c r="B14" s="19" t="s">
        <v>5</v>
      </c>
      <c r="C14" s="27"/>
      <c r="D14" s="19"/>
      <c r="E14" s="41"/>
      <c r="F14" s="19"/>
      <c r="G14" s="19"/>
    </row>
    <row r="15" spans="1:8" ht="20.25" customHeight="1" x14ac:dyDescent="0.25">
      <c r="A15" s="6"/>
      <c r="B15" s="14" t="s">
        <v>28</v>
      </c>
      <c r="C15" s="14"/>
      <c r="D15" s="14">
        <v>69820</v>
      </c>
      <c r="E15" s="40">
        <f>D15/E3/13</f>
        <v>2.7455113131424347</v>
      </c>
      <c r="F15" s="14">
        <v>2.3199999999999998</v>
      </c>
      <c r="G15" s="14">
        <v>2.5299999999999998</v>
      </c>
    </row>
    <row r="16" spans="1:8" ht="20.25" customHeight="1" x14ac:dyDescent="0.25">
      <c r="A16" s="6"/>
      <c r="B16" s="14" t="s">
        <v>37</v>
      </c>
      <c r="C16" s="14"/>
      <c r="D16" s="14">
        <v>3237.6</v>
      </c>
      <c r="E16" s="40">
        <f>D16/E3/12</f>
        <v>0.13792045803087619</v>
      </c>
      <c r="F16" s="14">
        <v>0.3</v>
      </c>
      <c r="G16" s="14">
        <v>0.1</v>
      </c>
    </row>
    <row r="17" spans="1:8" ht="20.25" customHeight="1" x14ac:dyDescent="0.25">
      <c r="A17" s="6"/>
      <c r="B17" s="14" t="s">
        <v>38</v>
      </c>
      <c r="C17" s="14"/>
      <c r="D17" s="14">
        <v>29380</v>
      </c>
      <c r="E17" s="40">
        <f>D17/E3/13</f>
        <v>1.1553010939576731</v>
      </c>
      <c r="F17" s="14">
        <v>0.3</v>
      </c>
      <c r="G17" s="14">
        <v>0.06</v>
      </c>
    </row>
    <row r="18" spans="1:8" ht="20.25" customHeight="1" thickBot="1" x14ac:dyDescent="0.3">
      <c r="A18" s="6"/>
      <c r="B18" s="14" t="s">
        <v>39</v>
      </c>
      <c r="C18" s="14"/>
      <c r="D18" s="14">
        <v>4236.8999999999996</v>
      </c>
      <c r="E18" s="40">
        <f>D18/E3/12</f>
        <v>0.18049023617217053</v>
      </c>
      <c r="F18" s="14">
        <v>0.1</v>
      </c>
      <c r="G18" s="14">
        <v>1.2</v>
      </c>
    </row>
    <row r="19" spans="1:8" ht="19.8" hidden="1" customHeight="1" thickBot="1" x14ac:dyDescent="0.3">
      <c r="A19" s="10"/>
      <c r="B19" s="20"/>
      <c r="C19" s="20"/>
      <c r="D19" s="20"/>
      <c r="E19" s="47"/>
      <c r="F19" s="20"/>
      <c r="G19" s="20"/>
    </row>
    <row r="20" spans="1:8" ht="0.6" customHeight="1" thickBot="1" x14ac:dyDescent="0.3">
      <c r="A20" s="34"/>
      <c r="B20" s="33"/>
      <c r="C20" s="35"/>
      <c r="D20" s="55"/>
      <c r="E20" s="54"/>
      <c r="F20" s="53"/>
      <c r="G20" s="20"/>
    </row>
    <row r="21" spans="1:8" ht="25.8" customHeight="1" thickBot="1" x14ac:dyDescent="0.3">
      <c r="A21" s="34">
        <v>4</v>
      </c>
      <c r="B21" s="12" t="s">
        <v>40</v>
      </c>
      <c r="C21" s="35" t="s">
        <v>9</v>
      </c>
      <c r="D21" s="42">
        <f>D23+D24</f>
        <v>12540</v>
      </c>
      <c r="E21" s="42">
        <v>0.54</v>
      </c>
      <c r="F21" s="12">
        <v>0.01</v>
      </c>
      <c r="G21" s="12">
        <v>2.73</v>
      </c>
    </row>
    <row r="22" spans="1:8" ht="0.6" customHeight="1" thickBot="1" x14ac:dyDescent="0.3">
      <c r="A22" s="22"/>
      <c r="B22" s="14"/>
      <c r="C22" s="31"/>
      <c r="D22" s="36"/>
      <c r="E22" s="43"/>
      <c r="F22" s="21"/>
      <c r="G22" s="21"/>
    </row>
    <row r="23" spans="1:8" ht="19.2" customHeight="1" x14ac:dyDescent="0.25">
      <c r="A23" s="22"/>
      <c r="B23" s="29" t="s">
        <v>41</v>
      </c>
      <c r="C23" s="31"/>
      <c r="D23" s="14">
        <v>12410</v>
      </c>
      <c r="E23" s="40">
        <f>D23/E3/12</f>
        <v>0.52866100944007088</v>
      </c>
      <c r="F23" s="14"/>
      <c r="G23" s="14">
        <v>2.2000000000000002</v>
      </c>
    </row>
    <row r="24" spans="1:8" ht="21" customHeight="1" thickBot="1" x14ac:dyDescent="0.3">
      <c r="A24" s="13"/>
      <c r="B24" s="20" t="s">
        <v>27</v>
      </c>
      <c r="C24" s="31"/>
      <c r="D24" s="14">
        <v>130</v>
      </c>
      <c r="E24" s="40">
        <f>D24/E3/12</f>
        <v>5.5379477217735061E-3</v>
      </c>
      <c r="F24" s="14">
        <v>0.01</v>
      </c>
      <c r="G24" s="14">
        <v>0.12</v>
      </c>
    </row>
    <row r="25" spans="1:8" x14ac:dyDescent="0.25">
      <c r="A25" s="17">
        <v>5</v>
      </c>
      <c r="B25" s="21" t="s">
        <v>7</v>
      </c>
      <c r="C25" s="24"/>
      <c r="D25" s="17"/>
      <c r="E25" s="39"/>
      <c r="F25" s="17"/>
      <c r="G25" s="17"/>
    </row>
    <row r="26" spans="1:8" x14ac:dyDescent="0.25">
      <c r="A26" s="21"/>
      <c r="B26" s="21" t="s">
        <v>8</v>
      </c>
      <c r="C26" s="23"/>
      <c r="D26" s="21"/>
      <c r="E26" s="43"/>
      <c r="F26" s="21"/>
      <c r="G26" s="21"/>
    </row>
    <row r="27" spans="1:8" ht="13.8" thickBot="1" x14ac:dyDescent="0.3">
      <c r="A27" s="19"/>
      <c r="B27" s="19" t="s">
        <v>14</v>
      </c>
      <c r="C27" s="23" t="s">
        <v>9</v>
      </c>
      <c r="D27" s="41">
        <f>D28+D29+D31+D32+D33+D34+D35</f>
        <v>130660.92000000001</v>
      </c>
      <c r="E27" s="41">
        <f>E28+E29+E31+E32+E33+E34+E35</f>
        <v>5.3733704343061763</v>
      </c>
      <c r="F27" s="19">
        <v>3.85</v>
      </c>
      <c r="G27" s="19" t="e">
        <f>G28+#REF!+G29+G34</f>
        <v>#REF!</v>
      </c>
    </row>
    <row r="28" spans="1:8" ht="20.399999999999999" customHeight="1" x14ac:dyDescent="0.25">
      <c r="A28" s="28"/>
      <c r="B28" s="30" t="s">
        <v>12</v>
      </c>
      <c r="C28" s="29"/>
      <c r="D28" s="14">
        <v>58815.55</v>
      </c>
      <c r="E28" s="40">
        <f>D28/E3/13</f>
        <v>2.3127865642179106</v>
      </c>
      <c r="F28" s="14">
        <v>3.2</v>
      </c>
      <c r="G28" s="14">
        <v>2.08</v>
      </c>
    </row>
    <row r="29" spans="1:8" ht="21" customHeight="1" x14ac:dyDescent="0.25">
      <c r="A29" s="28"/>
      <c r="B29" s="28" t="s">
        <v>31</v>
      </c>
      <c r="C29" s="14"/>
      <c r="D29" s="6">
        <v>3798</v>
      </c>
      <c r="E29" s="44">
        <f>D29/E3/12</f>
        <v>0.16179327267150598</v>
      </c>
      <c r="F29" s="6"/>
      <c r="G29" s="6">
        <v>0.5</v>
      </c>
    </row>
    <row r="30" spans="1:8" ht="1.2" hidden="1" customHeight="1" x14ac:dyDescent="0.25">
      <c r="A30" s="28"/>
      <c r="B30" s="28"/>
      <c r="C30" s="14"/>
      <c r="D30" s="6"/>
      <c r="E30" s="44"/>
      <c r="F30" s="6"/>
      <c r="G30" s="6"/>
      <c r="H30" t="s">
        <v>21</v>
      </c>
    </row>
    <row r="31" spans="1:8" ht="19.8" customHeight="1" x14ac:dyDescent="0.25">
      <c r="A31" s="28"/>
      <c r="B31" s="28" t="s">
        <v>30</v>
      </c>
      <c r="C31" s="14"/>
      <c r="D31" s="6">
        <v>1408.44</v>
      </c>
      <c r="E31" s="44">
        <f>D31/E3/12</f>
        <v>5.9998977609651366E-2</v>
      </c>
      <c r="F31" s="6">
        <v>0.3</v>
      </c>
      <c r="G31" s="6"/>
    </row>
    <row r="32" spans="1:8" ht="19.8" customHeight="1" x14ac:dyDescent="0.25">
      <c r="A32" s="28"/>
      <c r="B32" s="28" t="s">
        <v>43</v>
      </c>
      <c r="C32" s="14"/>
      <c r="D32" s="6">
        <v>8702.43</v>
      </c>
      <c r="E32" s="44">
        <f>D32/E3/12</f>
        <v>0.37072001840302632</v>
      </c>
      <c r="F32" s="6">
        <v>0.3</v>
      </c>
      <c r="G32" s="6"/>
    </row>
    <row r="33" spans="1:9" ht="19.8" customHeight="1" x14ac:dyDescent="0.25">
      <c r="A33" s="28"/>
      <c r="B33" s="28" t="s">
        <v>45</v>
      </c>
      <c r="C33" s="14"/>
      <c r="D33" s="6">
        <v>5742</v>
      </c>
      <c r="E33" s="44">
        <f>D33/12/E3</f>
        <v>0.24460689091094978</v>
      </c>
      <c r="F33" s="6"/>
      <c r="G33" s="6"/>
    </row>
    <row r="34" spans="1:9" ht="21" customHeight="1" x14ac:dyDescent="0.25">
      <c r="A34" s="28"/>
      <c r="B34" s="56" t="s">
        <v>44</v>
      </c>
      <c r="C34" s="14"/>
      <c r="D34" s="44">
        <v>23433.5</v>
      </c>
      <c r="E34" s="44">
        <f>D34/E3/12</f>
        <v>0.99825767644753427</v>
      </c>
      <c r="F34" s="6">
        <v>0.05</v>
      </c>
      <c r="G34" s="6">
        <v>0.1</v>
      </c>
    </row>
    <row r="35" spans="1:9" ht="21" customHeight="1" thickBot="1" x14ac:dyDescent="0.3">
      <c r="A35" s="60"/>
      <c r="B35" s="61" t="s">
        <v>46</v>
      </c>
      <c r="C35" s="58"/>
      <c r="D35" s="57">
        <v>28761</v>
      </c>
      <c r="E35" s="44">
        <f>D35/E3/12</f>
        <v>1.2252070340455987</v>
      </c>
      <c r="F35" s="6"/>
      <c r="G35" s="6"/>
    </row>
    <row r="36" spans="1:9" ht="23.4" customHeight="1" thickBot="1" x14ac:dyDescent="0.3">
      <c r="A36" s="19">
        <v>6</v>
      </c>
      <c r="B36" s="12" t="s">
        <v>11</v>
      </c>
      <c r="C36" s="33" t="s">
        <v>9</v>
      </c>
      <c r="D36" s="17">
        <f>D37+D39</f>
        <v>325202.66000000003</v>
      </c>
      <c r="E36" s="39">
        <f>D36/E3/12</f>
        <v>13.853502538936034</v>
      </c>
      <c r="F36" s="17">
        <v>14.88</v>
      </c>
      <c r="G36" s="17">
        <f>G37+G38+G39</f>
        <v>6.87</v>
      </c>
    </row>
    <row r="37" spans="1:9" ht="21.6" customHeight="1" x14ac:dyDescent="0.25">
      <c r="A37" s="5"/>
      <c r="B37" s="48" t="s">
        <v>12</v>
      </c>
      <c r="C37" s="29"/>
      <c r="D37" s="9">
        <v>160928.72</v>
      </c>
      <c r="E37" s="45">
        <f>D37/E3/12</f>
        <v>6.855498756091742</v>
      </c>
      <c r="F37" s="9">
        <v>7.38</v>
      </c>
      <c r="G37" s="9">
        <v>3</v>
      </c>
      <c r="H37" s="50"/>
    </row>
    <row r="38" spans="1:9" ht="1.2" hidden="1" customHeight="1" x14ac:dyDescent="0.25">
      <c r="A38" s="5"/>
      <c r="B38" s="49"/>
      <c r="C38" s="14"/>
      <c r="D38" s="6"/>
      <c r="E38" s="44" t="e">
        <f>D38/H39/12</f>
        <v>#DIV/0!</v>
      </c>
      <c r="F38" s="6">
        <v>0.65</v>
      </c>
      <c r="G38" s="6">
        <v>1.2</v>
      </c>
      <c r="H38" s="50">
        <v>4687.3</v>
      </c>
    </row>
    <row r="39" spans="1:9" ht="32.4" customHeight="1" thickBot="1" x14ac:dyDescent="0.3">
      <c r="A39" s="5"/>
      <c r="B39" s="62" t="s">
        <v>42</v>
      </c>
      <c r="C39" s="14"/>
      <c r="D39" s="6">
        <v>164273.94</v>
      </c>
      <c r="E39" s="44">
        <f>D39/E3/12</f>
        <v>6.9980037828442896</v>
      </c>
      <c r="F39" s="6">
        <v>7.5</v>
      </c>
      <c r="G39" s="6">
        <v>2.67</v>
      </c>
      <c r="H39" s="63"/>
      <c r="I39" s="59"/>
    </row>
    <row r="40" spans="1:9" ht="24.6" customHeight="1" thickBot="1" x14ac:dyDescent="0.3">
      <c r="A40" s="12">
        <v>7</v>
      </c>
      <c r="B40" s="12" t="s">
        <v>29</v>
      </c>
      <c r="C40" s="33" t="s">
        <v>9</v>
      </c>
      <c r="D40" s="12">
        <v>3827.36</v>
      </c>
      <c r="E40" s="42">
        <f>D40/E3/12</f>
        <v>0.16304399686466961</v>
      </c>
      <c r="F40" s="12">
        <v>0.37</v>
      </c>
      <c r="G40" s="12">
        <v>3.63</v>
      </c>
    </row>
    <row r="41" spans="1:9" ht="26.4" customHeight="1" thickBot="1" x14ac:dyDescent="0.3">
      <c r="A41" s="12">
        <v>8</v>
      </c>
      <c r="B41" s="12" t="s">
        <v>23</v>
      </c>
      <c r="C41" s="33" t="s">
        <v>9</v>
      </c>
      <c r="D41" s="12">
        <v>35029.06</v>
      </c>
      <c r="E41" s="42">
        <f>D41/E3/12</f>
        <v>1.4922238694066727</v>
      </c>
      <c r="F41" s="12">
        <v>0.65</v>
      </c>
      <c r="G41" s="12" t="e">
        <f>G6+G13+G21+G27+G36+G40</f>
        <v>#REF!</v>
      </c>
    </row>
    <row r="42" spans="1:9" ht="26.4" customHeight="1" thickBot="1" x14ac:dyDescent="0.3">
      <c r="A42" s="19">
        <v>9</v>
      </c>
      <c r="B42" s="19" t="s">
        <v>22</v>
      </c>
      <c r="C42" s="27" t="s">
        <v>9</v>
      </c>
      <c r="D42" s="19">
        <v>11737.2</v>
      </c>
      <c r="E42" s="41">
        <f>D42/E3/12</f>
        <v>0.5</v>
      </c>
      <c r="F42" s="19">
        <v>0.5</v>
      </c>
      <c r="G42" s="19"/>
    </row>
    <row r="43" spans="1:9" ht="21" customHeight="1" thickBot="1" x14ac:dyDescent="0.3">
      <c r="A43" s="19">
        <v>10</v>
      </c>
      <c r="B43" s="19" t="s">
        <v>10</v>
      </c>
      <c r="C43" s="27" t="s">
        <v>9</v>
      </c>
      <c r="D43" s="42">
        <f>D41+D40+D36+D27+D21+D20+D13+D6</f>
        <v>690164.5</v>
      </c>
      <c r="E43" s="41">
        <f>E42+E41+E40+E36+E27+E21+E13+E6</f>
        <v>29.159938676240436</v>
      </c>
      <c r="F43" s="19">
        <v>29</v>
      </c>
      <c r="G43" s="19">
        <v>0.68</v>
      </c>
    </row>
    <row r="44" spans="1:9" ht="21" customHeight="1" thickBot="1" x14ac:dyDescent="0.3">
      <c r="A44" s="12">
        <v>11</v>
      </c>
      <c r="B44" s="11" t="s">
        <v>26</v>
      </c>
      <c r="C44" s="33" t="s">
        <v>9</v>
      </c>
      <c r="D44" s="12">
        <v>17882</v>
      </c>
      <c r="E44" s="42">
        <f>D44/E3/12</f>
        <v>0.76176600892887569</v>
      </c>
      <c r="F44" s="42">
        <v>0.5</v>
      </c>
      <c r="G44" s="12">
        <v>0.3</v>
      </c>
    </row>
    <row r="45" spans="1:9" ht="30" customHeight="1" thickBot="1" x14ac:dyDescent="0.3">
      <c r="A45" s="12">
        <v>12</v>
      </c>
      <c r="B45" s="11" t="s">
        <v>25</v>
      </c>
      <c r="C45" s="33" t="s">
        <v>9</v>
      </c>
      <c r="D45" s="12">
        <f>D43+D44</f>
        <v>708046.5</v>
      </c>
      <c r="E45" s="42">
        <f>E43+E44</f>
        <v>29.921704685169313</v>
      </c>
      <c r="F45" s="42">
        <f>F44+F42+F41+F40+F36+F25+F21+F13+F6</f>
        <v>22.650000000000002</v>
      </c>
      <c r="G45" s="42" t="e">
        <f>#REF!+G43+G44</f>
        <v>#REF!</v>
      </c>
    </row>
    <row r="46" spans="1:9" x14ac:dyDescent="0.25">
      <c r="E46" s="46"/>
    </row>
  </sheetData>
  <phoneticPr fontId="0" type="noConversion"/>
  <pageMargins left="0.25" right="0.25" top="0.75" bottom="0.75" header="0.3" footer="0.3"/>
  <pageSetup paperSize="9" scale="9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2020-02-29T06:39:15Z</cp:lastPrinted>
  <dcterms:created xsi:type="dcterms:W3CDTF">2011-07-12T11:42:04Z</dcterms:created>
  <dcterms:modified xsi:type="dcterms:W3CDTF">2020-02-29T06:39:18Z</dcterms:modified>
</cp:coreProperties>
</file>